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<sst xmlns="http://schemas.openxmlformats.org/spreadsheetml/2006/main" count="47" uniqueCount="35">
  <si>
    <t>HDSDR K2 Panadapter Offset Calculator</t>
  </si>
  <si>
    <t>Enter frequencies in the white cells from your K2 CAL FIL entries</t>
  </si>
  <si>
    <t>Mode</t>
  </si>
  <si>
    <t>FL1</t>
  </si>
  <si>
    <t>FL2</t>
  </si>
  <si>
    <t>FL3</t>
  </si>
  <si>
    <t>FL4</t>
  </si>
  <si>
    <t>SSB</t>
  </si>
  <si>
    <t>OP1</t>
  </si>
  <si>
    <t>2.20 KHz</t>
  </si>
  <si>
    <t>2.00 KHz</t>
  </si>
  <si>
    <t>1.80 KHz</t>
  </si>
  <si>
    <t>LSB</t>
  </si>
  <si>
    <t>USB</t>
  </si>
  <si>
    <t>Difference</t>
  </si>
  <si>
    <t>HDSDR Setting</t>
  </si>
  <si>
    <t>IF</t>
  </si>
  <si>
    <t>LSB Offset</t>
  </si>
  <si>
    <t>USB Offset</t>
  </si>
  <si>
    <t>RTTY</t>
  </si>
  <si>
    <t>1.00 KHz</t>
  </si>
  <si>
    <t>0.70 KHz</t>
  </si>
  <si>
    <t>0.40 KHz</t>
  </si>
  <si>
    <t>RTTY-R</t>
  </si>
  <si>
    <t>DIG_L Offset</t>
  </si>
  <si>
    <t>DIG_U Offset</t>
  </si>
  <si>
    <t>CW</t>
  </si>
  <si>
    <t>0.20 KHz</t>
  </si>
  <si>
    <t>CW-R</t>
  </si>
  <si>
    <t>K2 CW Sidetone</t>
  </si>
  <si>
    <t>HDSDR Global Offset</t>
  </si>
  <si>
    <t xml:space="preserve"> *Added to median IF above to compensate the offest</t>
  </si>
  <si>
    <t xml:space="preserve">HDSDR CW_L and CW_U seem to be reversed. </t>
  </si>
  <si>
    <t xml:space="preserve">CW_U corresponds to K2 CW Normal. </t>
  </si>
  <si>
    <t>CW_L corresponds to K2 CW Reverse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</si>
</sst>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sz val="18.0"/>
      <color theme="1"/>
      <name val="Calibri"/>
    </font>
    <font/>
    <font>
      <sz val="12.0"/>
      <color theme="1"/>
      <name val="Calibri"/>
    </font>
    <font>
      <sz val="12.0"/>
      <name val="Calibri"/>
    </font>
    <font>
      <name val="Calibri"/>
    </font>
    <font>
      <color theme="1"/>
      <name val="Calibri"/>
    </font>
    <font>
      <i/>
      <u/>
      <color theme="1"/>
      <name val="Calibri"/>
    </font>
    <font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EFEFEF"/>
        <bgColor rgb="FFEFEFEF"/>
      </patternFill>
    </fill>
    <fill>
      <patternFill patternType="solid">
        <fgColor rgb="FFA4C2F4"/>
        <bgColor rgb="FFA4C2F4"/>
      </patternFill>
    </fill>
    <fill>
      <patternFill patternType="solid">
        <fgColor rgb="FFF9CB9C"/>
        <bgColor rgb="FFF9CB9C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24">
    <border/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/>
    </xf>
    <xf borderId="5" fillId="0" fontId="2" numFmtId="0" xfId="0" applyBorder="1" applyFont="1"/>
    <xf borderId="6" fillId="4" fontId="4" numFmtId="0" xfId="0" applyAlignment="1" applyBorder="1" applyFill="1" applyFont="1">
      <alignment readingOrder="0"/>
    </xf>
    <xf borderId="7" fillId="4" fontId="4" numFmtId="0" xfId="0" applyAlignment="1" applyBorder="1" applyFont="1">
      <alignment readingOrder="0"/>
    </xf>
    <xf borderId="8" fillId="4" fontId="4" numFmtId="0" xfId="0" applyAlignment="1" applyBorder="1" applyFont="1">
      <alignment readingOrder="0"/>
    </xf>
    <xf borderId="6" fillId="5" fontId="4" numFmtId="0" xfId="0" applyAlignment="1" applyBorder="1" applyFill="1" applyFont="1">
      <alignment readingOrder="0"/>
    </xf>
    <xf borderId="7" fillId="5" fontId="4" numFmtId="0" xfId="0" applyAlignment="1" applyBorder="1" applyFont="1">
      <alignment horizontal="center" readingOrder="0"/>
    </xf>
    <xf borderId="8" fillId="5" fontId="4" numFmtId="0" xfId="0" applyAlignment="1" applyBorder="1" applyFont="1">
      <alignment horizontal="center" readingOrder="0"/>
    </xf>
    <xf borderId="9" fillId="6" fontId="5" numFmtId="0" xfId="0" applyAlignment="1" applyBorder="1" applyFill="1" applyFont="1">
      <alignment readingOrder="0"/>
    </xf>
    <xf borderId="10" fillId="7" fontId="5" numFmtId="3" xfId="0" applyAlignment="1" applyBorder="1" applyFill="1" applyFont="1" applyNumberFormat="1">
      <alignment horizontal="center" readingOrder="0"/>
    </xf>
    <xf borderId="11" fillId="7" fontId="5" numFmtId="3" xfId="0" applyAlignment="1" applyBorder="1" applyFont="1" applyNumberFormat="1">
      <alignment horizontal="center" readingOrder="0"/>
    </xf>
    <xf borderId="12" fillId="6" fontId="5" numFmtId="0" xfId="0" applyAlignment="1" applyBorder="1" applyFont="1">
      <alignment readingOrder="0"/>
    </xf>
    <xf borderId="13" fillId="7" fontId="5" numFmtId="3" xfId="0" applyAlignment="1" applyBorder="1" applyFont="1" applyNumberFormat="1">
      <alignment horizontal="center" readingOrder="0"/>
    </xf>
    <xf borderId="14" fillId="7" fontId="5" numFmtId="3" xfId="0" applyAlignment="1" applyBorder="1" applyFont="1" applyNumberFormat="1">
      <alignment horizontal="center" readingOrder="0"/>
    </xf>
    <xf borderId="13" fillId="6" fontId="6" numFmtId="3" xfId="0" applyAlignment="1" applyBorder="1" applyFont="1" applyNumberFormat="1">
      <alignment horizontal="center"/>
    </xf>
    <xf borderId="14" fillId="6" fontId="6" numFmtId="3" xfId="0" applyAlignment="1" applyBorder="1" applyFont="1" applyNumberFormat="1">
      <alignment horizontal="center"/>
    </xf>
    <xf borderId="15" fillId="8" fontId="7" numFmtId="0" xfId="0" applyAlignment="1" applyBorder="1" applyFill="1" applyFont="1">
      <alignment horizontal="center" readingOrder="0"/>
    </xf>
    <xf borderId="16" fillId="0" fontId="2" numFmtId="0" xfId="0" applyBorder="1" applyFont="1"/>
    <xf borderId="17" fillId="0" fontId="2" numFmtId="0" xfId="0" applyBorder="1" applyFont="1"/>
    <xf borderId="12" fillId="8" fontId="5" numFmtId="0" xfId="0" applyAlignment="1" applyBorder="1" applyFont="1">
      <alignment readingOrder="0"/>
    </xf>
    <xf borderId="13" fillId="8" fontId="6" numFmtId="3" xfId="0" applyAlignment="1" applyBorder="1" applyFont="1" applyNumberFormat="1">
      <alignment horizontal="center"/>
    </xf>
    <xf borderId="14" fillId="8" fontId="6" numFmtId="3" xfId="0" applyAlignment="1" applyBorder="1" applyFont="1" applyNumberFormat="1">
      <alignment horizontal="center"/>
    </xf>
    <xf borderId="18" fillId="8" fontId="5" numFmtId="0" xfId="0" applyAlignment="1" applyBorder="1" applyFont="1">
      <alignment readingOrder="0"/>
    </xf>
    <xf borderId="19" fillId="8" fontId="6" numFmtId="3" xfId="0" applyAlignment="1" applyBorder="1" applyFont="1" applyNumberFormat="1">
      <alignment horizontal="center"/>
    </xf>
    <xf borderId="20" fillId="8" fontId="6" numFmtId="3" xfId="0" applyAlignment="1" applyBorder="1" applyFont="1" applyNumberFormat="1">
      <alignment horizontal="center"/>
    </xf>
    <xf borderId="10" fillId="7" fontId="5" numFmtId="3" xfId="0" applyAlignment="1" applyBorder="1" applyFont="1" applyNumberFormat="1">
      <alignment horizontal="center" readingOrder="0"/>
    </xf>
    <xf borderId="11" fillId="7" fontId="5" numFmtId="3" xfId="0" applyAlignment="1" applyBorder="1" applyFont="1" applyNumberFormat="1">
      <alignment horizontal="center" readingOrder="0"/>
    </xf>
    <xf borderId="13" fillId="7" fontId="5" numFmtId="3" xfId="0" applyAlignment="1" applyBorder="1" applyFont="1" applyNumberFormat="1">
      <alignment horizontal="center" readingOrder="0"/>
    </xf>
    <xf borderId="14" fillId="7" fontId="5" numFmtId="3" xfId="0" applyAlignment="1" applyBorder="1" applyFont="1" applyNumberFormat="1">
      <alignment horizontal="center" readingOrder="0"/>
    </xf>
    <xf borderId="13" fillId="6" fontId="6" numFmtId="3" xfId="0" applyAlignment="1" applyBorder="1" applyFont="1" applyNumberFormat="1">
      <alignment horizontal="center"/>
    </xf>
    <xf borderId="14" fillId="6" fontId="6" numFmtId="3" xfId="0" applyAlignment="1" applyBorder="1" applyFont="1" applyNumberFormat="1">
      <alignment horizontal="center"/>
    </xf>
    <xf borderId="13" fillId="8" fontId="6" numFmtId="3" xfId="0" applyAlignment="1" applyBorder="1" applyFont="1" applyNumberFormat="1">
      <alignment horizontal="center"/>
    </xf>
    <xf borderId="14" fillId="8" fontId="6" numFmtId="3" xfId="0" applyAlignment="1" applyBorder="1" applyFont="1" applyNumberFormat="1">
      <alignment horizontal="center"/>
    </xf>
    <xf borderId="12" fillId="8" fontId="6" numFmtId="0" xfId="0" applyAlignment="1" applyBorder="1" applyFont="1">
      <alignment readingOrder="0"/>
    </xf>
    <xf borderId="21" fillId="8" fontId="6" numFmtId="0" xfId="0" applyAlignment="1" applyBorder="1" applyFont="1">
      <alignment readingOrder="0"/>
    </xf>
    <xf borderId="22" fillId="8" fontId="6" numFmtId="3" xfId="0" applyAlignment="1" applyBorder="1" applyFont="1" applyNumberFormat="1">
      <alignment horizontal="center"/>
    </xf>
    <xf borderId="23" fillId="8" fontId="6" numFmtId="3" xfId="0" applyAlignment="1" applyBorder="1" applyFont="1" applyNumberFormat="1">
      <alignment horizontal="center"/>
    </xf>
    <xf borderId="0" fillId="0" fontId="6" numFmtId="0" xfId="0" applyFont="1"/>
    <xf borderId="0" fillId="6" fontId="5" numFmtId="0" xfId="0" applyAlignment="1" applyFont="1">
      <alignment readingOrder="0"/>
    </xf>
    <xf borderId="0" fillId="6" fontId="5" numFmtId="0" xfId="0" applyFont="1"/>
    <xf borderId="0" fillId="6" fontId="6" numFmtId="0" xfId="0" applyAlignment="1" applyFont="1">
      <alignment readingOrder="0"/>
    </xf>
    <xf borderId="0" fillId="0" fontId="8" numFmtId="0" xfId="0" applyFont="1"/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8.86"/>
  </cols>
  <sheetData>
    <row r="1">
      <c r="A1" s="1" t="s">
        <v>0</v>
      </c>
      <c r="B1" s="2"/>
      <c r="C1" s="2"/>
      <c r="D1" s="2"/>
      <c r="E1" s="3"/>
    </row>
    <row r="2">
      <c r="A2" s="4" t="s">
        <v>1</v>
      </c>
      <c r="E2" s="5"/>
    </row>
    <row r="3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>
      <c r="A4" s="9" t="s">
        <v>7</v>
      </c>
      <c r="B4" s="10" t="s">
        <v>8</v>
      </c>
      <c r="C4" s="10" t="s">
        <v>9</v>
      </c>
      <c r="D4" s="10" t="s">
        <v>10</v>
      </c>
      <c r="E4" s="11" t="s">
        <v>11</v>
      </c>
    </row>
    <row r="5">
      <c r="A5" s="12" t="s">
        <v>12</v>
      </c>
      <c r="B5" s="13">
        <v>4913620.0</v>
      </c>
      <c r="C5" s="13">
        <v>4913960.0</v>
      </c>
      <c r="D5" s="13">
        <v>4913720.0</v>
      </c>
      <c r="E5" s="14">
        <v>4913490.0</v>
      </c>
    </row>
    <row r="6">
      <c r="A6" s="15" t="s">
        <v>13</v>
      </c>
      <c r="B6" s="16">
        <v>4916280.0</v>
      </c>
      <c r="C6" s="16">
        <v>4916000.0</v>
      </c>
      <c r="D6" s="16">
        <v>4915830.0</v>
      </c>
      <c r="E6" s="17">
        <v>4915600.0</v>
      </c>
    </row>
    <row r="7">
      <c r="A7" s="15" t="s">
        <v>14</v>
      </c>
      <c r="B7" s="18">
        <f t="shared" ref="B7:E7" si="1">B6-B5</f>
        <v>2660</v>
      </c>
      <c r="C7" s="18">
        <f t="shared" si="1"/>
        <v>2040</v>
      </c>
      <c r="D7" s="18">
        <f t="shared" si="1"/>
        <v>2110</v>
      </c>
      <c r="E7" s="19">
        <f t="shared" si="1"/>
        <v>2110</v>
      </c>
    </row>
    <row r="8">
      <c r="A8" s="20" t="s">
        <v>15</v>
      </c>
      <c r="B8" s="21"/>
      <c r="C8" s="21"/>
      <c r="D8" s="21"/>
      <c r="E8" s="22"/>
    </row>
    <row r="9">
      <c r="A9" s="23" t="s">
        <v>16</v>
      </c>
      <c r="B9" s="24">
        <f t="shared" ref="B9:E9" si="2">((B6-B5)/2)+B5+$B30</f>
        <v>4924950</v>
      </c>
      <c r="C9" s="24">
        <f t="shared" si="2"/>
        <v>4924980</v>
      </c>
      <c r="D9" s="24">
        <f t="shared" si="2"/>
        <v>4924775</v>
      </c>
      <c r="E9" s="25">
        <f t="shared" si="2"/>
        <v>4924545</v>
      </c>
    </row>
    <row r="10">
      <c r="A10" s="23" t="s">
        <v>17</v>
      </c>
      <c r="B10" s="24">
        <f t="shared" ref="B10:E10" si="3">B7/2</f>
        <v>1330</v>
      </c>
      <c r="C10" s="24">
        <f t="shared" si="3"/>
        <v>1020</v>
      </c>
      <c r="D10" s="24">
        <f t="shared" si="3"/>
        <v>1055</v>
      </c>
      <c r="E10" s="25">
        <f t="shared" si="3"/>
        <v>1055</v>
      </c>
    </row>
    <row r="11">
      <c r="A11" s="26" t="s">
        <v>18</v>
      </c>
      <c r="B11" s="27">
        <f t="shared" ref="B11:E11" si="4">-B10</f>
        <v>-1330</v>
      </c>
      <c r="C11" s="27">
        <f t="shared" si="4"/>
        <v>-1020</v>
      </c>
      <c r="D11" s="27">
        <f t="shared" si="4"/>
        <v>-1055</v>
      </c>
      <c r="E11" s="28">
        <f t="shared" si="4"/>
        <v>-1055</v>
      </c>
    </row>
    <row r="12">
      <c r="A12" s="9" t="s">
        <v>19</v>
      </c>
      <c r="B12" s="10" t="s">
        <v>8</v>
      </c>
      <c r="C12" s="10" t="s">
        <v>20</v>
      </c>
      <c r="D12" s="10" t="s">
        <v>21</v>
      </c>
      <c r="E12" s="11" t="s">
        <v>22</v>
      </c>
    </row>
    <row r="13">
      <c r="A13" s="12" t="s">
        <v>19</v>
      </c>
      <c r="B13" s="29">
        <v>4913620.0</v>
      </c>
      <c r="C13" s="29">
        <v>4912940.0</v>
      </c>
      <c r="D13" s="29">
        <v>4912820.0</v>
      </c>
      <c r="E13" s="30">
        <v>4912750.0</v>
      </c>
    </row>
    <row r="14">
      <c r="A14" s="15" t="s">
        <v>23</v>
      </c>
      <c r="B14" s="31">
        <v>4916280.0</v>
      </c>
      <c r="C14" s="31">
        <v>4914900.0</v>
      </c>
      <c r="D14" s="31">
        <v>4914800.0</v>
      </c>
      <c r="E14" s="32">
        <v>4914730.0</v>
      </c>
    </row>
    <row r="15">
      <c r="A15" s="15" t="s">
        <v>14</v>
      </c>
      <c r="B15" s="33">
        <f t="shared" ref="B15:E15" si="5">B14-B13</f>
        <v>2660</v>
      </c>
      <c r="C15" s="33">
        <f t="shared" si="5"/>
        <v>1960</v>
      </c>
      <c r="D15" s="33">
        <f t="shared" si="5"/>
        <v>1980</v>
      </c>
      <c r="E15" s="34">
        <f t="shared" si="5"/>
        <v>1980</v>
      </c>
    </row>
    <row r="16">
      <c r="A16" s="20" t="s">
        <v>15</v>
      </c>
      <c r="B16" s="21"/>
      <c r="C16" s="21"/>
      <c r="D16" s="21"/>
      <c r="E16" s="22"/>
    </row>
    <row r="17">
      <c r="A17" s="23" t="s">
        <v>16</v>
      </c>
      <c r="B17" s="24">
        <f t="shared" ref="B17:E17" si="6">((B14-B13)/2)+B13+$B30</f>
        <v>4924950</v>
      </c>
      <c r="C17" s="24">
        <f t="shared" si="6"/>
        <v>4923920</v>
      </c>
      <c r="D17" s="24">
        <f t="shared" si="6"/>
        <v>4923810</v>
      </c>
      <c r="E17" s="25">
        <f t="shared" si="6"/>
        <v>4923740</v>
      </c>
    </row>
    <row r="18">
      <c r="A18" s="23" t="s">
        <v>24</v>
      </c>
      <c r="B18" s="35">
        <f t="shared" ref="B18:E18" si="7">B15/2</f>
        <v>1330</v>
      </c>
      <c r="C18" s="35">
        <f t="shared" si="7"/>
        <v>980</v>
      </c>
      <c r="D18" s="35">
        <f t="shared" si="7"/>
        <v>990</v>
      </c>
      <c r="E18" s="36">
        <f t="shared" si="7"/>
        <v>990</v>
      </c>
    </row>
    <row r="19">
      <c r="A19" s="26" t="s">
        <v>25</v>
      </c>
      <c r="B19" s="27">
        <f t="shared" ref="B19:E19" si="8">-B18</f>
        <v>-1330</v>
      </c>
      <c r="C19" s="27">
        <f t="shared" si="8"/>
        <v>-980</v>
      </c>
      <c r="D19" s="27">
        <f t="shared" si="8"/>
        <v>-990</v>
      </c>
      <c r="E19" s="28">
        <f t="shared" si="8"/>
        <v>-990</v>
      </c>
    </row>
    <row r="20">
      <c r="A20" s="9" t="s">
        <v>26</v>
      </c>
      <c r="B20" s="10" t="s">
        <v>8</v>
      </c>
      <c r="C20" s="10" t="s">
        <v>21</v>
      </c>
      <c r="D20" s="10" t="s">
        <v>22</v>
      </c>
      <c r="E20" s="11" t="s">
        <v>27</v>
      </c>
    </row>
    <row r="21">
      <c r="A21" s="12" t="s">
        <v>26</v>
      </c>
      <c r="B21" s="29">
        <v>4913620.0</v>
      </c>
      <c r="C21" s="29">
        <v>4913310.0</v>
      </c>
      <c r="D21" s="29">
        <v>4913250.0</v>
      </c>
      <c r="E21" s="30">
        <v>4913220.0</v>
      </c>
    </row>
    <row r="22">
      <c r="A22" s="15" t="s">
        <v>28</v>
      </c>
      <c r="B22" s="31">
        <v>4916280.0</v>
      </c>
      <c r="C22" s="31">
        <v>4914300.0</v>
      </c>
      <c r="D22" s="31">
        <v>4914240.0</v>
      </c>
      <c r="E22" s="32">
        <v>4914210.0</v>
      </c>
    </row>
    <row r="23">
      <c r="A23" s="15" t="s">
        <v>14</v>
      </c>
      <c r="B23" s="33">
        <f t="shared" ref="B23:E23" si="9">B22-B21</f>
        <v>2660</v>
      </c>
      <c r="C23" s="33">
        <f t="shared" si="9"/>
        <v>990</v>
      </c>
      <c r="D23" s="33">
        <f t="shared" si="9"/>
        <v>990</v>
      </c>
      <c r="E23" s="34">
        <f t="shared" si="9"/>
        <v>990</v>
      </c>
    </row>
    <row r="24">
      <c r="A24" s="20" t="s">
        <v>15</v>
      </c>
      <c r="B24" s="21"/>
      <c r="C24" s="21"/>
      <c r="D24" s="21"/>
      <c r="E24" s="22"/>
    </row>
    <row r="25">
      <c r="A25" s="23" t="s">
        <v>16</v>
      </c>
      <c r="B25" s="24">
        <f t="shared" ref="B25:E25" si="10">((B22-B21)/2)+B21+$B30</f>
        <v>4924950</v>
      </c>
      <c r="C25" s="24">
        <f t="shared" si="10"/>
        <v>4923805</v>
      </c>
      <c r="D25" s="24">
        <f t="shared" si="10"/>
        <v>4923745</v>
      </c>
      <c r="E25" s="25">
        <f t="shared" si="10"/>
        <v>4923715</v>
      </c>
    </row>
    <row r="26">
      <c r="A26" s="37" t="str">
        <f>"CW_U Offset"&amp;CHAR(185)</f>
        <v>CW_U Offset¹</v>
      </c>
      <c r="B26" s="35">
        <f t="shared" ref="B26:E26" si="11">(B23/2)-$B29</f>
        <v>830</v>
      </c>
      <c r="C26" s="35">
        <f t="shared" si="11"/>
        <v>-5</v>
      </c>
      <c r="D26" s="35">
        <f t="shared" si="11"/>
        <v>-5</v>
      </c>
      <c r="E26" s="36">
        <f t="shared" si="11"/>
        <v>-5</v>
      </c>
    </row>
    <row r="27">
      <c r="A27" s="38" t="str">
        <f>"CW_L Offset"&amp;CHAR(185)</f>
        <v>CW_L Offset¹</v>
      </c>
      <c r="B27" s="39">
        <f t="shared" ref="B27:E27" si="12">-B26</f>
        <v>-830</v>
      </c>
      <c r="C27" s="39">
        <f t="shared" si="12"/>
        <v>5</v>
      </c>
      <c r="D27" s="39">
        <f t="shared" si="12"/>
        <v>5</v>
      </c>
      <c r="E27" s="40">
        <f t="shared" si="12"/>
        <v>5</v>
      </c>
    </row>
    <row r="28">
      <c r="A28" s="41"/>
      <c r="B28" s="41"/>
      <c r="C28" s="41"/>
      <c r="D28" s="41"/>
      <c r="E28" s="41"/>
    </row>
    <row r="29">
      <c r="A29" s="42" t="s">
        <v>29</v>
      </c>
      <c r="B29" s="42">
        <v>500.0</v>
      </c>
      <c r="C29" s="43"/>
      <c r="D29" s="43"/>
      <c r="E29" s="43"/>
    </row>
    <row r="30">
      <c r="A30" s="42" t="s">
        <v>30</v>
      </c>
      <c r="B30" s="42">
        <v>10000.0</v>
      </c>
      <c r="C30" s="44" t="s">
        <v>31</v>
      </c>
    </row>
    <row r="32">
      <c r="A32" s="45" t="str">
        <f>"Note: "&amp;CHAR(185)</f>
        <v>Note: ¹</v>
      </c>
      <c r="B32" s="46" t="s">
        <v>32</v>
      </c>
    </row>
    <row r="33">
      <c r="B33" s="46" t="s">
        <v>33</v>
      </c>
    </row>
    <row r="34">
      <c r="B34" s="46" t="s">
        <v>34</v>
      </c>
    </row>
  </sheetData>
  <mergeCells count="9">
    <mergeCell ref="B33:D33"/>
    <mergeCell ref="B34:D34"/>
    <mergeCell ref="A1:E1"/>
    <mergeCell ref="A2:E2"/>
    <mergeCell ref="A8:E8"/>
    <mergeCell ref="A16:E16"/>
    <mergeCell ref="A24:E24"/>
    <mergeCell ref="C30:E30"/>
    <mergeCell ref="B32:D32"/>
  </mergeCells>
  <printOptions horizontalCentered="1"/>
  <pageMargins bottom="0.75" footer="0.0" header="0.0" left="0.7" right="0.7" top="0.75"/>
  <pageSetup fitToHeight="0" cellComments="atEnd" orientation="portrait" pageOrder="overThenDown"/>
  <drawing r:id="rId1"/>
</worksheet>
</file>